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Anlieferungen" sheetId="1" r:id="rId1"/>
    <sheet name="Preis pro Sorte" sheetId="2" r:id="rId2"/>
    <sheet name="Ertrag pro Hektar" sheetId="3" r:id="rId3"/>
    <sheet name="Statistik" sheetId="4" r:id="rId4"/>
    <sheet name="Diagramm Menge pro Sorte" sheetId="5" r:id="rId5"/>
  </sheets>
  <definedNames/>
  <calcPr fullCalcOnLoad="1"/>
</workbook>
</file>

<file path=xl/sharedStrings.xml><?xml version="1.0" encoding="utf-8"?>
<sst xmlns="http://schemas.openxmlformats.org/spreadsheetml/2006/main" count="56" uniqueCount="27">
  <si>
    <t>Datum</t>
  </si>
  <si>
    <t>Lieferschein</t>
  </si>
  <si>
    <t>Feld</t>
  </si>
  <si>
    <t>Sorte</t>
  </si>
  <si>
    <t>Menge</t>
  </si>
  <si>
    <t>Anzahl Kisten</t>
  </si>
  <si>
    <t>Obere 24</t>
  </si>
  <si>
    <t>Gala</t>
  </si>
  <si>
    <t>Elstar</t>
  </si>
  <si>
    <t>Untere 24</t>
  </si>
  <si>
    <t>Golden</t>
  </si>
  <si>
    <t>Ackerweg</t>
  </si>
  <si>
    <t>Preis/kg</t>
  </si>
  <si>
    <t>Gesamtpreis</t>
  </si>
  <si>
    <t>Pink Lady</t>
  </si>
  <si>
    <t>Ertrag/ha</t>
  </si>
  <si>
    <t>Anbaufläche</t>
  </si>
  <si>
    <t>Statistik</t>
  </si>
  <si>
    <t>Anzahl Lieferungen</t>
  </si>
  <si>
    <t>Anzahl gelieferte Kisten</t>
  </si>
  <si>
    <t>Statdatum Ernte</t>
  </si>
  <si>
    <t>Enddatum Ernte</t>
  </si>
  <si>
    <t>Preis/ha</t>
  </si>
  <si>
    <t>Durchschnitt</t>
  </si>
  <si>
    <t>Abweichung Durchschnittsertrag</t>
  </si>
  <si>
    <t>Abweichung Druchschnittspreis</t>
  </si>
  <si>
    <t>Bemerkung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</si>
</sst>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kg&quot;"/>
    <numFmt numFmtId="165" formatCode="[$$b-400A]\ #,##0.00"/>
    <numFmt numFmtId="166" formatCode="0.0"/>
    <numFmt numFmtId="167" formatCode="0.000"/>
    <numFmt numFmtId="168" formatCode="[$-407]dddd\,\ d\.\ mmmm\ yyyy"/>
    <numFmt numFmtId="169" formatCode="[$-407]d/\ mmmm\ yyyy;@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4" fontId="0" fillId="0" borderId="0" xfId="20" applyAlignment="1">
      <alignment/>
    </xf>
    <xf numFmtId="44" fontId="1" fillId="0" borderId="0" xfId="2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4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43" fontId="0" fillId="0" borderId="0" xfId="16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Apfelernte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997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'Ertrag pro Hektar'!$C$1</c:f>
              <c:strCache>
                <c:ptCount val="1"/>
                <c:pt idx="0">
                  <c:v>Menge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'Ertrag pro Hektar'!$A$2:$A$5</c:f>
              <c:strCache/>
            </c:strRef>
          </c:cat>
          <c:val>
            <c:numRef>
              <c:f>'Ertrag pro Hektar'!$C$2:$C$5</c:f>
              <c:numCache/>
            </c:numRef>
          </c:val>
          <c:smooth val="0"/>
        </c:ser>
        <c:ser>
          <c:idx val="1"/>
          <c:order val="1"/>
          <c:tx>
            <c:strRef>
              <c:f>'Ertrag pro Hektar'!$D$1</c:f>
              <c:strCache>
                <c:ptCount val="1"/>
                <c:pt idx="0">
                  <c:v>Ertrag/ha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'Ertrag pro Hektar'!$A$2:$A$5</c:f>
              <c:strCache/>
            </c:strRef>
          </c:cat>
          <c:val>
            <c:numRef>
              <c:f>'Ertrag pro Hektar'!$D$2:$D$5</c:f>
              <c:numCache/>
            </c:numRef>
          </c:val>
          <c:smooth val="0"/>
        </c:ser>
        <c:axId val="9750989"/>
        <c:axId val="20650038"/>
      </c:lineChart>
      <c:catAx>
        <c:axId val="975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50038"/>
        <c:crosses val="autoZero"/>
        <c:auto val="1"/>
        <c:lblOffset val="100"/>
        <c:noMultiLvlLbl val="0"/>
      </c:catAx>
      <c:valAx>
        <c:axId val="20650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5"/>
              <c:y val="0.2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750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9"/>
          <c:y val="0.0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Menge pro Sorte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'Preis pro Sorte'!$C$1</c:f>
              <c:strCache>
                <c:ptCount val="1"/>
                <c:pt idx="0">
                  <c:v>Menge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'Preis pro Sorte'!$A$2:$A$5</c:f>
              <c:strCache>
                <c:ptCount val="4"/>
                <c:pt idx="0">
                  <c:v>Gala</c:v>
                </c:pt>
                <c:pt idx="1">
                  <c:v>Golden</c:v>
                </c:pt>
                <c:pt idx="2">
                  <c:v>Elstar</c:v>
                </c:pt>
                <c:pt idx="3">
                  <c:v>Pink Lady</c:v>
                </c:pt>
              </c:strCache>
            </c:strRef>
          </c:cat>
          <c:val>
            <c:numRef>
              <c:f>'Preis pro Sorte'!$C$2:$C$5</c:f>
              <c:numCache>
                <c:ptCount val="4"/>
                <c:pt idx="0">
                  <c:v>6400</c:v>
                </c:pt>
                <c:pt idx="1">
                  <c:v>8600</c:v>
                </c:pt>
                <c:pt idx="2">
                  <c:v>4100</c:v>
                </c:pt>
                <c:pt idx="3">
                  <c:v>3300</c:v>
                </c:pt>
              </c:numCache>
            </c:numRef>
          </c:val>
        </c:ser>
        <c:axId val="51632615"/>
        <c:axId val="62040352"/>
      </c:barChart>
      <c:catAx>
        <c:axId val="5163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040352"/>
        <c:crosses val="autoZero"/>
        <c:auto val="1"/>
        <c:lblOffset val="100"/>
        <c:noMultiLvlLbl val="0"/>
      </c:catAx>
      <c:valAx>
        <c:axId val="62040352"/>
        <c:scaling>
          <c:orientation val="minMax"/>
          <c:min val="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32615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28575</xdr:rowOff>
    </xdr:from>
    <xdr:to>
      <xdr:col>5</xdr:col>
      <xdr:colOff>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8575" y="1323975"/>
        <a:ext cx="4400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D15" sqref="D15"/>
    </sheetView>
  </sheetViews>
  <sheetFormatPr defaultColWidth="11.421875" defaultRowHeight="12.75"/>
  <cols>
    <col min="1" max="4" width="16.00390625" style="0" customWidth="1"/>
    <col min="5" max="5" width="16.00390625" style="2" customWidth="1"/>
    <col min="6" max="6" width="16.00390625" style="0" customWidth="1"/>
  </cols>
  <sheetData>
    <row r="1" spans="1:6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</row>
    <row r="2" spans="1:6" ht="12.75">
      <c r="A2" s="1">
        <v>38219</v>
      </c>
      <c r="B2">
        <v>105</v>
      </c>
      <c r="C2" t="s">
        <v>6</v>
      </c>
      <c r="D2" t="s">
        <v>7</v>
      </c>
      <c r="E2" s="2">
        <v>3300</v>
      </c>
      <c r="F2">
        <v>10</v>
      </c>
    </row>
    <row r="3" spans="1:6" ht="12.75">
      <c r="A3" s="1">
        <v>38221</v>
      </c>
      <c r="B3">
        <v>126</v>
      </c>
      <c r="C3" t="s">
        <v>6</v>
      </c>
      <c r="D3" t="s">
        <v>7</v>
      </c>
      <c r="E3" s="2">
        <v>2500</v>
      </c>
      <c r="F3">
        <v>8</v>
      </c>
    </row>
    <row r="4" spans="1:6" ht="12.75">
      <c r="A4" s="1">
        <v>38228</v>
      </c>
      <c r="B4">
        <v>200</v>
      </c>
      <c r="C4" t="s">
        <v>6</v>
      </c>
      <c r="D4" t="s">
        <v>7</v>
      </c>
      <c r="E4" s="2">
        <v>600</v>
      </c>
      <c r="F4">
        <v>2</v>
      </c>
    </row>
    <row r="5" spans="1:6" ht="12.75">
      <c r="A5" s="1">
        <v>38229</v>
      </c>
      <c r="B5">
        <v>250</v>
      </c>
      <c r="C5" t="s">
        <v>6</v>
      </c>
      <c r="D5" t="s">
        <v>8</v>
      </c>
      <c r="E5" s="2">
        <v>3500</v>
      </c>
      <c r="F5">
        <v>10</v>
      </c>
    </row>
    <row r="6" spans="1:6" ht="12.75">
      <c r="A6" s="1">
        <v>38230</v>
      </c>
      <c r="B6">
        <v>255</v>
      </c>
      <c r="C6" t="s">
        <v>6</v>
      </c>
      <c r="D6" t="s">
        <v>8</v>
      </c>
      <c r="E6" s="2">
        <v>600</v>
      </c>
      <c r="F6">
        <v>2</v>
      </c>
    </row>
    <row r="7" spans="1:6" ht="12.75">
      <c r="A7" s="1">
        <v>38240</v>
      </c>
      <c r="B7">
        <v>344</v>
      </c>
      <c r="C7" t="s">
        <v>9</v>
      </c>
      <c r="D7" t="s">
        <v>10</v>
      </c>
      <c r="E7" s="2">
        <v>2100</v>
      </c>
      <c r="F7">
        <v>7</v>
      </c>
    </row>
    <row r="8" spans="1:6" ht="12.75">
      <c r="A8" s="1">
        <v>38240</v>
      </c>
      <c r="B8">
        <v>340</v>
      </c>
      <c r="C8" t="s">
        <v>9</v>
      </c>
      <c r="D8" t="s">
        <v>10</v>
      </c>
      <c r="E8" s="2">
        <v>3500</v>
      </c>
      <c r="F8">
        <v>10</v>
      </c>
    </row>
    <row r="9" spans="1:6" ht="12.75">
      <c r="A9" s="1">
        <v>38242</v>
      </c>
      <c r="B9">
        <v>400</v>
      </c>
      <c r="C9" t="s">
        <v>11</v>
      </c>
      <c r="D9" t="s">
        <v>10</v>
      </c>
      <c r="E9" s="2">
        <v>3000</v>
      </c>
      <c r="F9">
        <v>9</v>
      </c>
    </row>
    <row r="10" spans="1:6" ht="12.75">
      <c r="A10" s="1">
        <v>38316</v>
      </c>
      <c r="B10">
        <v>550</v>
      </c>
      <c r="C10" t="s">
        <v>11</v>
      </c>
      <c r="D10" t="s">
        <v>14</v>
      </c>
      <c r="E10" s="2">
        <v>3300</v>
      </c>
      <c r="F10">
        <v>10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5" sqref="C5"/>
    </sheetView>
  </sheetViews>
  <sheetFormatPr defaultColWidth="11.421875" defaultRowHeight="12.75"/>
  <cols>
    <col min="2" max="2" width="11.421875" style="5" customWidth="1"/>
    <col min="3" max="3" width="11.421875" style="2" customWidth="1"/>
    <col min="4" max="4" width="13.00390625" style="5" customWidth="1"/>
  </cols>
  <sheetData>
    <row r="1" spans="1:4" ht="12.75">
      <c r="A1" s="3" t="s">
        <v>3</v>
      </c>
      <c r="B1" s="6" t="s">
        <v>12</v>
      </c>
      <c r="C1" s="4" t="s">
        <v>4</v>
      </c>
      <c r="D1" s="6" t="s">
        <v>13</v>
      </c>
    </row>
    <row r="2" spans="1:4" ht="12.75">
      <c r="A2" t="s">
        <v>7</v>
      </c>
      <c r="B2" s="5">
        <v>0.9</v>
      </c>
      <c r="C2" s="2">
        <f>SUMIF(Anlieferungen!D:D,'Preis pro Sorte'!A2,Anlieferungen!E:E)</f>
        <v>6400</v>
      </c>
      <c r="D2" s="5">
        <f>B2*C2</f>
        <v>5760</v>
      </c>
    </row>
    <row r="3" spans="1:4" ht="12.75">
      <c r="A3" t="s">
        <v>10</v>
      </c>
      <c r="B3" s="5">
        <v>0.5</v>
      </c>
      <c r="C3" s="2">
        <f>SUMIF(Anlieferungen!D:D,'Preis pro Sorte'!A3,Anlieferungen!E:E)</f>
        <v>8600</v>
      </c>
      <c r="D3" s="5">
        <f>B3*C3</f>
        <v>4300</v>
      </c>
    </row>
    <row r="4" spans="1:4" ht="12.75">
      <c r="A4" t="s">
        <v>8</v>
      </c>
      <c r="B4" s="5">
        <v>0.45</v>
      </c>
      <c r="C4" s="2">
        <f>SUMIF(Anlieferungen!D:D,'Preis pro Sorte'!A4,Anlieferungen!E:E)</f>
        <v>4100</v>
      </c>
      <c r="D4" s="5">
        <f>B4*C4</f>
        <v>1845</v>
      </c>
    </row>
    <row r="5" spans="1:4" ht="12.75">
      <c r="A5" t="s">
        <v>14</v>
      </c>
      <c r="B5" s="5">
        <v>0.95</v>
      </c>
      <c r="C5" s="2">
        <f>SUMIF(Anlieferungen!D:D,'Preis pro Sorte'!A5,Anlieferungen!E:E)</f>
        <v>3300</v>
      </c>
      <c r="D5" s="5">
        <f>B5*C5</f>
        <v>3135</v>
      </c>
    </row>
    <row r="6" ht="12.75">
      <c r="D6" s="6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I21" sqref="I21"/>
    </sheetView>
  </sheetViews>
  <sheetFormatPr defaultColWidth="11.421875" defaultRowHeight="12.75"/>
  <cols>
    <col min="1" max="1" width="19.28125" style="0" customWidth="1"/>
    <col min="2" max="2" width="12.421875" style="0" bestFit="1" customWidth="1"/>
    <col min="5" max="5" width="11.8515625" style="0" bestFit="1" customWidth="1"/>
  </cols>
  <sheetData>
    <row r="1" spans="1:5" ht="12.75">
      <c r="A1" s="3" t="s">
        <v>3</v>
      </c>
      <c r="B1" s="3" t="s">
        <v>16</v>
      </c>
      <c r="C1" s="3" t="s">
        <v>4</v>
      </c>
      <c r="D1" s="3" t="s">
        <v>15</v>
      </c>
      <c r="E1" s="3" t="s">
        <v>22</v>
      </c>
    </row>
    <row r="2" spans="1:5" ht="12.75">
      <c r="A2" t="s">
        <v>7</v>
      </c>
      <c r="B2">
        <v>5000</v>
      </c>
      <c r="C2" s="2">
        <f>'Preis pro Sorte'!C2</f>
        <v>6400</v>
      </c>
      <c r="D2" s="2">
        <f>C2/B2*10000</f>
        <v>12800</v>
      </c>
      <c r="E2" s="12">
        <f>D2*'Preis pro Sorte'!B2</f>
        <v>11520</v>
      </c>
    </row>
    <row r="3" spans="1:5" ht="12.75">
      <c r="A3" t="s">
        <v>10</v>
      </c>
      <c r="B3">
        <v>3000</v>
      </c>
      <c r="C3" s="2">
        <f>'Preis pro Sorte'!C3</f>
        <v>8600</v>
      </c>
      <c r="D3" s="2">
        <f>C3/B3*10000</f>
        <v>28666.666666666668</v>
      </c>
      <c r="E3" s="12">
        <f>D3*'Preis pro Sorte'!B3</f>
        <v>14333.333333333334</v>
      </c>
    </row>
    <row r="4" spans="1:5" ht="12.75">
      <c r="A4" t="s">
        <v>8</v>
      </c>
      <c r="B4">
        <v>1500</v>
      </c>
      <c r="C4" s="2">
        <f>'Preis pro Sorte'!C4</f>
        <v>4100</v>
      </c>
      <c r="D4" s="2">
        <f>C4/B4*10000</f>
        <v>27333.333333333332</v>
      </c>
      <c r="E4" s="12">
        <f>D4*'Preis pro Sorte'!B4</f>
        <v>12300</v>
      </c>
    </row>
    <row r="5" spans="1:5" ht="12.75">
      <c r="A5" t="s">
        <v>14</v>
      </c>
      <c r="B5">
        <v>600</v>
      </c>
      <c r="C5" s="2">
        <f>'Preis pro Sorte'!C5</f>
        <v>3300</v>
      </c>
      <c r="D5" s="2">
        <f>C5/B5*10000</f>
        <v>55000</v>
      </c>
      <c r="E5" s="12">
        <f>D5*'Preis pro Sorte'!B5</f>
        <v>52250</v>
      </c>
    </row>
    <row r="6" spans="3:5" ht="12.75">
      <c r="C6" s="7" t="s">
        <v>23</v>
      </c>
      <c r="D6" s="2">
        <f>AVERAGE(D2:D5)</f>
        <v>30950</v>
      </c>
      <c r="E6" s="12">
        <f>AVERAGE(E2:E5)</f>
        <v>22600.833333333336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23" sqref="B23"/>
    </sheetView>
  </sheetViews>
  <sheetFormatPr defaultColWidth="11.421875" defaultRowHeight="12.75"/>
  <cols>
    <col min="1" max="1" width="27.57421875" style="0" bestFit="1" customWidth="1"/>
    <col min="2" max="2" width="17.8515625" style="0" bestFit="1" customWidth="1"/>
    <col min="3" max="3" width="30.7109375" style="0" customWidth="1"/>
    <col min="4" max="4" width="28.8515625" style="0" bestFit="1" customWidth="1"/>
  </cols>
  <sheetData>
    <row r="1" spans="1:2" ht="23.25">
      <c r="A1" s="15" t="s">
        <v>17</v>
      </c>
      <c r="B1" s="16"/>
    </row>
    <row r="2" spans="1:2" ht="12.75">
      <c r="A2" s="10" t="s">
        <v>20</v>
      </c>
      <c r="B2" s="13">
        <f>MIN(Anlieferungen!A:A)</f>
        <v>38219</v>
      </c>
    </row>
    <row r="3" spans="1:2" ht="12.75">
      <c r="A3" s="10" t="s">
        <v>21</v>
      </c>
      <c r="B3" s="13">
        <f>MAX(Anlieferungen!A:A)</f>
        <v>38316</v>
      </c>
    </row>
    <row r="4" spans="1:2" ht="12.75">
      <c r="A4" s="10" t="s">
        <v>18</v>
      </c>
      <c r="B4" s="8">
        <f>COUNT(Anlieferungen!B:B)</f>
        <v>9</v>
      </c>
    </row>
    <row r="5" spans="1:2" ht="12.75">
      <c r="A5" s="11" t="s">
        <v>19</v>
      </c>
      <c r="B5" s="9">
        <f>SUM(Anlieferungen!F:F)</f>
        <v>68</v>
      </c>
    </row>
    <row r="7" spans="1:4" ht="12.75">
      <c r="A7" s="3" t="s">
        <v>3</v>
      </c>
      <c r="B7" s="3" t="s">
        <v>16</v>
      </c>
      <c r="C7" s="3" t="s">
        <v>24</v>
      </c>
      <c r="D7" s="3" t="s">
        <v>25</v>
      </c>
    </row>
    <row r="8" spans="1:4" ht="12.75">
      <c r="A8" t="s">
        <v>7</v>
      </c>
      <c r="B8">
        <v>5000</v>
      </c>
      <c r="C8" s="2">
        <f>'Ertrag pro Hektar'!D2-'Ertrag pro Hektar'!$D$6</f>
        <v>-18150</v>
      </c>
      <c r="D8" s="12">
        <f>ROUND('Ertrag pro Hektar'!E2-'Ertrag pro Hektar'!$E$6,0)</f>
        <v>-11081</v>
      </c>
    </row>
    <row r="9" spans="1:4" ht="12.75">
      <c r="A9" t="s">
        <v>10</v>
      </c>
      <c r="B9">
        <v>3000</v>
      </c>
      <c r="C9" s="2">
        <f>'Ertrag pro Hektar'!D3-'Ertrag pro Hektar'!$D$6</f>
        <v>-2283.333333333332</v>
      </c>
      <c r="D9" s="12">
        <f>ROUND('Ertrag pro Hektar'!E3-'Ertrag pro Hektar'!$E$6,0)</f>
        <v>-8268</v>
      </c>
    </row>
    <row r="10" spans="1:4" ht="12.75">
      <c r="A10" t="s">
        <v>8</v>
      </c>
      <c r="B10">
        <v>1500</v>
      </c>
      <c r="C10" s="2">
        <f>'Ertrag pro Hektar'!D4-'Ertrag pro Hektar'!$D$6</f>
        <v>-3616.666666666668</v>
      </c>
      <c r="D10" s="12">
        <f>ROUND('Ertrag pro Hektar'!E4-'Ertrag pro Hektar'!$E$6,0)</f>
        <v>-10301</v>
      </c>
    </row>
    <row r="11" spans="1:4" ht="12.75">
      <c r="A11" t="s">
        <v>14</v>
      </c>
      <c r="B11">
        <v>600</v>
      </c>
      <c r="C11" s="2">
        <f>'Ertrag pro Hektar'!D5-'Ertrag pro Hektar'!$D$6</f>
        <v>24050</v>
      </c>
      <c r="D11" s="12">
        <f>ROUND('Ertrag pro Hektar'!E5-'Ertrag pro Hektar'!$E$6,0)</f>
        <v>29649</v>
      </c>
    </row>
    <row r="13" spans="1:2" ht="12.75">
      <c r="A13" t="s">
        <v>26</v>
      </c>
      <c r="B13" t="str">
        <f>IF(B3-B2&gt;75,"Lange Erntedauer","Normale Erntedauer")</f>
        <v>Lange Erntedauer</v>
      </c>
    </row>
    <row r="21" ht="12.75">
      <c r="C21" s="14"/>
    </row>
  </sheetData>
  <mergeCells count="1">
    <mergeCell ref="A1:B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 Schulungsanlage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S001</dc:creator>
  <cp:keywords/>
  <dc:description/>
  <cp:lastModifiedBy>Administrator</cp:lastModifiedBy>
  <cp:lastPrinted>2004-09-02T11:43:19Z</cp:lastPrinted>
  <dcterms:created xsi:type="dcterms:W3CDTF">2004-08-30T18:42:35Z</dcterms:created>
  <dcterms:modified xsi:type="dcterms:W3CDTF">2004-09-02T11:43:32Z</dcterms:modified>
  <cp:category/>
  <cp:version/>
  <cp:contentType/>
  <cp:contentStatus/>
</cp:coreProperties>
</file>